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3576" windowWidth="13320" windowHeight="58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<sst xmlns="http://schemas.openxmlformats.org/spreadsheetml/2006/main" count="80" uniqueCount="60">
  <si>
    <t>Subbasin</t>
  </si>
  <si>
    <t>Kittys Corner</t>
  </si>
  <si>
    <t>Cordova</t>
  </si>
  <si>
    <t>Norwich Creek</t>
  </si>
  <si>
    <t>Blockston Branch</t>
  </si>
  <si>
    <t>Piney Branch</t>
  </si>
  <si>
    <t>Oakland</t>
  </si>
  <si>
    <t>German Branch</t>
  </si>
  <si>
    <t>Beaverdam Ditch</t>
  </si>
  <si>
    <t>Long Marsh Ditch</t>
  </si>
  <si>
    <t>Broadway Branch</t>
  </si>
  <si>
    <t>Oldtown Branch</t>
  </si>
  <si>
    <t>Spring Branch</t>
  </si>
  <si>
    <t>North Forge Branch</t>
  </si>
  <si>
    <t>South Forge Branch</t>
  </si>
  <si>
    <t>Downes</t>
  </si>
  <si>
    <t>Land use, % of subbasin area</t>
  </si>
  <si>
    <t>Agriculture</t>
  </si>
  <si>
    <t>Developed</t>
  </si>
  <si>
    <t>Feedlots</t>
  </si>
  <si>
    <t>Forest</t>
  </si>
  <si>
    <t>Average</t>
  </si>
  <si>
    <r>
      <t>Area, km</t>
    </r>
    <r>
      <rPr>
        <vertAlign val="superscript"/>
        <sz val="10"/>
        <rFont val="Arial"/>
        <family val="2"/>
      </rPr>
      <t>2</t>
    </r>
  </si>
  <si>
    <t>A</t>
  </si>
  <si>
    <t>B</t>
  </si>
  <si>
    <t>C</t>
  </si>
  <si>
    <t>D</t>
  </si>
  <si>
    <t>ID # (Fig 1)</t>
  </si>
  <si>
    <t>Hydrologic soil class, % of subbasin area</t>
  </si>
  <si>
    <t>% Hydric soils</t>
  </si>
  <si>
    <t xml:space="preserve">                              % streamside</t>
  </si>
  <si>
    <t>CREP area, ha</t>
  </si>
  <si>
    <t>streamside, km</t>
  </si>
  <si>
    <t>CREP</t>
  </si>
  <si>
    <t xml:space="preserve">Established riparian </t>
  </si>
  <si>
    <t>Total buffered</t>
  </si>
  <si>
    <t xml:space="preserve">Unbuffered 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</si>
  <si>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</t>
    </r>
  </si>
  <si>
    <t>Std error</t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</si>
  <si>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</si>
  <si>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t>TN</t>
  </si>
  <si>
    <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-P</t>
    </r>
  </si>
  <si>
    <t>TP</t>
  </si>
  <si>
    <r>
      <t>Baseflow: Average volume-weighted means and se for 2003 to 2006, mg L</t>
    </r>
    <r>
      <rPr>
        <vertAlign val="superscript"/>
        <sz val="10"/>
        <rFont val="Arial"/>
        <family val="2"/>
      </rPr>
      <t>-1</t>
    </r>
  </si>
  <si>
    <t>total</t>
  </si>
  <si>
    <t>Norton and Fisher (2000)</t>
  </si>
  <si>
    <t># CAFOs</t>
  </si>
  <si>
    <t>new ones?</t>
  </si>
  <si>
    <t>?</t>
  </si>
  <si>
    <t>Willow Grove</t>
  </si>
  <si>
    <t>MarshyHope Forested</t>
  </si>
  <si>
    <t>Y0</t>
  </si>
  <si>
    <t>a</t>
  </si>
  <si>
    <t>b</t>
  </si>
  <si>
    <t>r2</t>
  </si>
  <si>
    <t xml:space="preserve">             Rating Curve Parameters</t>
  </si>
  <si>
    <t>updated</t>
  </si>
  <si>
    <t>Sutton et al. 2009</t>
  </si>
  <si>
    <t>stream</t>
  </si>
  <si>
    <t>order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</si>
</sst>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39"/>
  <sheetViews>
    <sheetView tabSelected="1" zoomScale="66" zoomScaleNormal="66" zoomScalePageLayoutView="0" workbookViewId="0" topLeftCell="A1">
      <pane xSplit="5" ySplit="8" topLeftCell="X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Z9" sqref="AZ9"/>
    </sheetView>
  </sheetViews>
  <sheetFormatPr defaultColWidth="9.140625" defaultRowHeight="12.75"/>
  <cols>
    <col min="2" max="2" width="20.28125" style="0" bestFit="1" customWidth="1"/>
    <col min="3" max="3" width="12.57421875" style="0" customWidth="1"/>
    <col min="4" max="4" width="3.7109375" style="0" customWidth="1"/>
    <col min="5" max="5" width="10.421875" style="0" bestFit="1" customWidth="1"/>
    <col min="6" max="6" width="3.7109375" style="0" customWidth="1"/>
    <col min="7" max="7" width="13.140625" style="0" bestFit="1" customWidth="1"/>
    <col min="8" max="8" width="12.7109375" style="0" bestFit="1" customWidth="1"/>
    <col min="9" max="9" width="10.7109375" style="0" bestFit="1" customWidth="1"/>
    <col min="10" max="10" width="8.57421875" style="0" bestFit="1" customWidth="1"/>
    <col min="11" max="11" width="8.57421875" style="0" customWidth="1"/>
    <col min="12" max="12" width="10.140625" style="0" customWidth="1"/>
    <col min="13" max="13" width="3.8515625" style="0" customWidth="1"/>
    <col min="18" max="18" width="7.00390625" style="0" customWidth="1"/>
    <col min="19" max="19" width="13.140625" style="0" bestFit="1" customWidth="1"/>
    <col min="20" max="20" width="3.140625" style="0" customWidth="1"/>
    <col min="22" max="22" width="11.7109375" style="0" customWidth="1"/>
    <col min="27" max="27" width="3.7109375" style="0" customWidth="1"/>
    <col min="30" max="30" width="3.57421875" style="0" customWidth="1"/>
    <col min="33" max="33" width="3.140625" style="0" customWidth="1"/>
    <col min="36" max="36" width="3.28125" style="0" customWidth="1"/>
    <col min="39" max="39" width="3.57421875" style="0" customWidth="1"/>
    <col min="42" max="42" width="3.140625" style="0" customWidth="1"/>
    <col min="50" max="50" width="11.28125" style="0" customWidth="1"/>
  </cols>
  <sheetData>
    <row r="2" spans="8:31" ht="12" customHeight="1">
      <c r="H2" t="s">
        <v>45</v>
      </c>
      <c r="O2" t="s">
        <v>45</v>
      </c>
      <c r="U2" s="3" t="s">
        <v>57</v>
      </c>
      <c r="AE2" s="3" t="s">
        <v>57</v>
      </c>
    </row>
    <row r="3" spans="20:41" ht="6.75" customHeight="1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20" ht="6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4"/>
    </row>
    <row r="5" spans="7:52" ht="15">
      <c r="G5" s="2"/>
      <c r="H5" s="2" t="s">
        <v>16</v>
      </c>
      <c r="I5" s="2"/>
      <c r="J5" s="2"/>
      <c r="K5" s="2"/>
      <c r="L5" s="2"/>
      <c r="N5" s="2" t="s">
        <v>28</v>
      </c>
      <c r="O5" s="2"/>
      <c r="P5" s="2"/>
      <c r="Q5" s="2"/>
      <c r="U5" s="1"/>
      <c r="V5" s="1"/>
      <c r="W5" s="8"/>
      <c r="X5" s="8" t="s">
        <v>30</v>
      </c>
      <c r="Y5" s="8"/>
      <c r="Z5" s="8"/>
      <c r="AB5" s="2"/>
      <c r="AC5" s="2"/>
      <c r="AD5" s="2"/>
      <c r="AE5" s="2" t="s">
        <v>43</v>
      </c>
      <c r="AG5" s="2"/>
      <c r="AH5" s="2"/>
      <c r="AI5" s="2"/>
      <c r="AJ5" s="2"/>
      <c r="AK5" s="2"/>
      <c r="AL5" s="2"/>
      <c r="AM5" s="2"/>
      <c r="AN5" s="2"/>
      <c r="AO5" s="2"/>
      <c r="AQ5">
        <v>1990</v>
      </c>
      <c r="AR5">
        <v>2006</v>
      </c>
      <c r="AT5" s="2" t="s">
        <v>55</v>
      </c>
      <c r="AU5" s="2"/>
      <c r="AV5" s="2"/>
      <c r="AW5" s="2"/>
      <c r="AZ5" s="3" t="s">
        <v>58</v>
      </c>
    </row>
    <row r="6" spans="21:26" ht="6" customHeight="1">
      <c r="U6" s="1"/>
      <c r="V6" s="1"/>
      <c r="W6" s="12"/>
      <c r="X6" s="12"/>
      <c r="Y6" s="12"/>
      <c r="Z6" s="12"/>
    </row>
    <row r="7" spans="1:75" s="4" customFormat="1" ht="16.5">
      <c r="A7" s="3"/>
      <c r="B7" s="5" t="s">
        <v>0</v>
      </c>
      <c r="C7" s="5" t="s">
        <v>27</v>
      </c>
      <c r="D7" s="3"/>
      <c r="E7" s="5" t="s">
        <v>22</v>
      </c>
      <c r="F7" s="3"/>
      <c r="G7" s="5" t="s">
        <v>17</v>
      </c>
      <c r="H7" s="5" t="s">
        <v>18</v>
      </c>
      <c r="I7" s="5" t="s">
        <v>19</v>
      </c>
      <c r="J7" s="5" t="s">
        <v>20</v>
      </c>
      <c r="K7" s="5" t="s">
        <v>33</v>
      </c>
      <c r="L7" s="16" t="s">
        <v>44</v>
      </c>
      <c r="M7" s="3"/>
      <c r="N7" s="5" t="s">
        <v>23</v>
      </c>
      <c r="O7" s="5" t="s">
        <v>24</v>
      </c>
      <c r="P7" s="5" t="s">
        <v>25</v>
      </c>
      <c r="Q7" s="5" t="s">
        <v>26</v>
      </c>
      <c r="R7" s="3"/>
      <c r="S7" s="5" t="s">
        <v>29</v>
      </c>
      <c r="T7" s="5"/>
      <c r="U7" s="5" t="s">
        <v>31</v>
      </c>
      <c r="V7" s="5" t="s">
        <v>32</v>
      </c>
      <c r="W7" s="5" t="s">
        <v>33</v>
      </c>
      <c r="X7" s="5" t="s">
        <v>34</v>
      </c>
      <c r="Y7" s="5" t="s">
        <v>35</v>
      </c>
      <c r="Z7" s="5" t="s">
        <v>36</v>
      </c>
      <c r="AA7" s="6"/>
      <c r="AB7" s="5" t="s">
        <v>37</v>
      </c>
      <c r="AC7" s="5" t="s">
        <v>38</v>
      </c>
      <c r="AE7" s="16" t="s">
        <v>39</v>
      </c>
      <c r="AF7" s="5" t="s">
        <v>38</v>
      </c>
      <c r="AH7" s="5" t="s">
        <v>40</v>
      </c>
      <c r="AI7" s="5" t="s">
        <v>38</v>
      </c>
      <c r="AK7" s="5" t="s">
        <v>41</v>
      </c>
      <c r="AL7" s="5" t="s">
        <v>38</v>
      </c>
      <c r="AN7" s="5" t="s">
        <v>42</v>
      </c>
      <c r="AO7" s="5" t="s">
        <v>38</v>
      </c>
      <c r="AP7" s="6"/>
      <c r="AQ7" s="2" t="s">
        <v>46</v>
      </c>
      <c r="AR7" s="2" t="s">
        <v>47</v>
      </c>
      <c r="AS7" s="6"/>
      <c r="AT7" s="29" t="s">
        <v>51</v>
      </c>
      <c r="AU7" s="29" t="s">
        <v>52</v>
      </c>
      <c r="AV7" s="29" t="s">
        <v>53</v>
      </c>
      <c r="AW7" s="29" t="s">
        <v>54</v>
      </c>
      <c r="AX7" s="29" t="s">
        <v>56</v>
      </c>
      <c r="AY7" s="6"/>
      <c r="AZ7" s="29" t="s">
        <v>59</v>
      </c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ht="6" customHeight="1"/>
    <row r="9" spans="2:52" ht="12.75">
      <c r="B9" s="1" t="s">
        <v>1</v>
      </c>
      <c r="C9" s="1">
        <v>1</v>
      </c>
      <c r="D9" s="1"/>
      <c r="E9" s="9">
        <v>13.53</v>
      </c>
      <c r="F9" s="9"/>
      <c r="G9" s="9">
        <v>64.34680099482631</v>
      </c>
      <c r="H9" s="9">
        <v>1.98</v>
      </c>
      <c r="I9" s="9">
        <v>0.89</v>
      </c>
      <c r="J9" s="9">
        <v>32.06</v>
      </c>
      <c r="K9" s="9">
        <f>100*U9/(100*E9)</f>
        <v>0.7031990051736882</v>
      </c>
      <c r="L9" s="9">
        <f>SUM(G9:K9)</f>
        <v>99.98</v>
      </c>
      <c r="M9" s="9"/>
      <c r="N9" s="9">
        <v>46.2</v>
      </c>
      <c r="O9" s="9">
        <v>22.1</v>
      </c>
      <c r="P9" s="9">
        <v>23.3</v>
      </c>
      <c r="Q9" s="9">
        <v>2.5</v>
      </c>
      <c r="R9" s="9">
        <f>P9+Q9</f>
        <v>25.8</v>
      </c>
      <c r="S9" s="9">
        <v>25.989243865484106</v>
      </c>
      <c r="T9" s="9"/>
      <c r="U9" s="13">
        <v>9.51428254</v>
      </c>
      <c r="V9" s="13">
        <v>41.114886</v>
      </c>
      <c r="W9" s="13">
        <v>1.960360537057065</v>
      </c>
      <c r="X9" s="13">
        <v>47.736625514403286</v>
      </c>
      <c r="Y9" s="13">
        <f aca="true" t="shared" si="0" ref="Y9:Y23">X9+W9</f>
        <v>49.69698605146035</v>
      </c>
      <c r="Z9" s="13">
        <v>50.30301394853966</v>
      </c>
      <c r="AB9" s="17">
        <v>0.10156544707859352</v>
      </c>
      <c r="AC9" s="17">
        <v>0.012187864958186702</v>
      </c>
      <c r="AD9" s="18"/>
      <c r="AE9" s="17">
        <v>3.2728214584069573</v>
      </c>
      <c r="AF9" s="20">
        <v>0.14247074915791366</v>
      </c>
      <c r="AG9" s="19"/>
      <c r="AH9" s="19">
        <v>4.141037548798097</v>
      </c>
      <c r="AI9" s="21">
        <v>0.16028445118601728</v>
      </c>
      <c r="AJ9" s="18"/>
      <c r="AK9" s="22">
        <v>0.03712219814482233</v>
      </c>
      <c r="AL9" s="22">
        <v>0.0030799013774403124</v>
      </c>
      <c r="AM9" s="22"/>
      <c r="AN9" s="22">
        <v>0.06065134638416875</v>
      </c>
      <c r="AO9" s="23">
        <v>0.00377553028188927</v>
      </c>
      <c r="AQ9" s="6">
        <v>2</v>
      </c>
      <c r="AR9" s="6" t="s">
        <v>48</v>
      </c>
      <c r="AT9" s="20">
        <v>-0.5</v>
      </c>
      <c r="AU9" s="23">
        <v>0.156</v>
      </c>
      <c r="AV9" s="20">
        <v>0.868</v>
      </c>
      <c r="AW9">
        <v>0.98</v>
      </c>
      <c r="AX9" s="30">
        <v>39499</v>
      </c>
      <c r="AZ9">
        <v>3</v>
      </c>
    </row>
    <row r="10" spans="2:52" ht="12.75">
      <c r="B10" s="1" t="s">
        <v>2</v>
      </c>
      <c r="C10" s="1">
        <f aca="true" t="shared" si="1" ref="C10:C23">C9+1</f>
        <v>2</v>
      </c>
      <c r="D10" s="1"/>
      <c r="E10" s="9">
        <v>26.48</v>
      </c>
      <c r="F10" s="9"/>
      <c r="G10" s="9">
        <v>75.13645092598188</v>
      </c>
      <c r="H10" s="9">
        <v>3.99</v>
      </c>
      <c r="I10" s="9">
        <v>1.31</v>
      </c>
      <c r="J10" s="9">
        <v>18.44</v>
      </c>
      <c r="K10" s="9">
        <f aca="true" t="shared" si="2" ref="K10:K23">100*U10/(100*E10)</f>
        <v>1.1135490740181266</v>
      </c>
      <c r="L10" s="9">
        <f aca="true" t="shared" si="3" ref="L10:L25">SUM(G10:K10)</f>
        <v>99.99</v>
      </c>
      <c r="M10" s="9"/>
      <c r="N10" s="9">
        <v>53.8</v>
      </c>
      <c r="O10" s="9">
        <v>22.4</v>
      </c>
      <c r="P10" s="9">
        <v>16.9</v>
      </c>
      <c r="Q10" s="9">
        <v>1.2</v>
      </c>
      <c r="R10" s="9">
        <f aca="true" t="shared" si="4" ref="R10:R25">P10+Q10</f>
        <v>18.099999999999998</v>
      </c>
      <c r="S10" s="9">
        <v>14.648301812688821</v>
      </c>
      <c r="T10" s="9"/>
      <c r="U10" s="13">
        <v>29.486779479999996</v>
      </c>
      <c r="V10" s="13">
        <v>79.26016800000001</v>
      </c>
      <c r="W10" s="13">
        <v>4.285885439960207</v>
      </c>
      <c r="X10" s="13">
        <v>44.110275689223066</v>
      </c>
      <c r="Y10" s="13">
        <f t="shared" si="0"/>
        <v>48.39616112918327</v>
      </c>
      <c r="Z10" s="13">
        <v>51.60383887081673</v>
      </c>
      <c r="AB10" s="17">
        <v>0.08608001670410419</v>
      </c>
      <c r="AC10" s="17">
        <v>0.010405209636594616</v>
      </c>
      <c r="AD10" s="18"/>
      <c r="AE10" s="17">
        <v>5.79073985614228</v>
      </c>
      <c r="AF10" s="20">
        <v>0.29904818879890566</v>
      </c>
      <c r="AG10" s="19"/>
      <c r="AH10" s="19">
        <v>7.414298615357233</v>
      </c>
      <c r="AI10" s="21">
        <v>0.3123739629417492</v>
      </c>
      <c r="AJ10" s="18"/>
      <c r="AK10" s="22">
        <v>0.05267681305735815</v>
      </c>
      <c r="AL10" s="22">
        <v>0.006091421101681908</v>
      </c>
      <c r="AM10" s="22"/>
      <c r="AN10" s="22">
        <v>0.07095693711486209</v>
      </c>
      <c r="AO10" s="23">
        <v>0.007209030401960491</v>
      </c>
      <c r="AQ10">
        <v>5</v>
      </c>
      <c r="AR10" t="s">
        <v>48</v>
      </c>
      <c r="AT10" s="20">
        <v>-0.5</v>
      </c>
      <c r="AU10" s="23">
        <v>0.498</v>
      </c>
      <c r="AV10" s="20">
        <v>1.94</v>
      </c>
      <c r="AW10">
        <v>0.96</v>
      </c>
      <c r="AX10" s="30">
        <v>39415</v>
      </c>
      <c r="AZ10">
        <v>4</v>
      </c>
    </row>
    <row r="11" spans="2:52" ht="12.75">
      <c r="B11" s="1" t="s">
        <v>3</v>
      </c>
      <c r="C11" s="1">
        <f t="shared" si="1"/>
        <v>3</v>
      </c>
      <c r="D11" s="1"/>
      <c r="E11" s="9">
        <v>24.5</v>
      </c>
      <c r="F11" s="9"/>
      <c r="G11" s="9">
        <f>69.495299402449+0.07</f>
        <v>69.565299402449</v>
      </c>
      <c r="H11" s="9">
        <v>1.79</v>
      </c>
      <c r="I11" s="9">
        <v>0.36</v>
      </c>
      <c r="J11" s="9">
        <v>23.07</v>
      </c>
      <c r="K11" s="9">
        <f t="shared" si="2"/>
        <v>5.214700597551022</v>
      </c>
      <c r="L11" s="9">
        <f t="shared" si="3"/>
        <v>100.00000000000001</v>
      </c>
      <c r="M11" s="9"/>
      <c r="N11" s="9">
        <v>11.7</v>
      </c>
      <c r="O11" s="9">
        <v>35.7</v>
      </c>
      <c r="P11" s="9">
        <v>21.7</v>
      </c>
      <c r="Q11" s="9">
        <v>26.5</v>
      </c>
      <c r="R11" s="9">
        <f t="shared" si="4"/>
        <v>48.2</v>
      </c>
      <c r="S11" s="9">
        <v>32.56817439591836</v>
      </c>
      <c r="T11" s="9"/>
      <c r="U11" s="13">
        <v>127.76016464000001</v>
      </c>
      <c r="V11" s="13">
        <v>81.59526</v>
      </c>
      <c r="W11" s="13">
        <v>12.7</v>
      </c>
      <c r="X11" s="13">
        <v>32.35294117647059</v>
      </c>
      <c r="Y11" s="13">
        <f t="shared" si="0"/>
        <v>45.05294117647058</v>
      </c>
      <c r="Z11" s="13">
        <f>100-Y11</f>
        <v>54.94705882352942</v>
      </c>
      <c r="AB11" s="17">
        <v>0.11401175121873217</v>
      </c>
      <c r="AC11" s="17">
        <v>0.03134677387179673</v>
      </c>
      <c r="AD11" s="18"/>
      <c r="AE11" s="17">
        <v>2.8218075581577713</v>
      </c>
      <c r="AF11" s="20">
        <v>0.16260269944094471</v>
      </c>
      <c r="AG11" s="19"/>
      <c r="AH11" s="19">
        <v>3.414559891999037</v>
      </c>
      <c r="AI11" s="21">
        <v>0.1323955277000096</v>
      </c>
      <c r="AJ11" s="18"/>
      <c r="AK11" s="22">
        <v>0.048005274925187066</v>
      </c>
      <c r="AL11" s="22">
        <v>0.003934401216847852</v>
      </c>
      <c r="AM11" s="22"/>
      <c r="AN11" s="22">
        <v>0.09109789319462228</v>
      </c>
      <c r="AO11" s="23">
        <v>0.009934333832371937</v>
      </c>
      <c r="AQ11">
        <v>1</v>
      </c>
      <c r="AR11" t="s">
        <v>48</v>
      </c>
      <c r="AT11" s="20">
        <v>-0.15</v>
      </c>
      <c r="AU11" s="23">
        <v>0.1</v>
      </c>
      <c r="AV11" s="20">
        <v>3.4</v>
      </c>
      <c r="AW11">
        <v>0.99</v>
      </c>
      <c r="AX11" s="30">
        <v>39639</v>
      </c>
      <c r="AZ11">
        <v>3</v>
      </c>
    </row>
    <row r="12" spans="2:52" ht="12.75">
      <c r="B12" s="1" t="s">
        <v>4</v>
      </c>
      <c r="C12" s="1">
        <f t="shared" si="1"/>
        <v>4</v>
      </c>
      <c r="D12" s="1"/>
      <c r="E12" s="9">
        <v>16.99</v>
      </c>
      <c r="F12" s="9"/>
      <c r="G12" s="9">
        <v>63.2667437545615</v>
      </c>
      <c r="H12" s="9">
        <v>0</v>
      </c>
      <c r="I12" s="9">
        <v>0.3</v>
      </c>
      <c r="J12" s="9">
        <v>28.29</v>
      </c>
      <c r="K12" s="9">
        <f t="shared" si="2"/>
        <v>8.143256245438494</v>
      </c>
      <c r="L12" s="9">
        <f t="shared" si="3"/>
        <v>100</v>
      </c>
      <c r="M12" s="9"/>
      <c r="N12" s="9">
        <v>2.3</v>
      </c>
      <c r="O12" s="9">
        <v>39.5</v>
      </c>
      <c r="P12" s="9">
        <v>20.1</v>
      </c>
      <c r="Q12" s="9">
        <v>38</v>
      </c>
      <c r="R12" s="9">
        <f t="shared" si="4"/>
        <v>58.1</v>
      </c>
      <c r="S12" s="9">
        <v>34.25867440258976</v>
      </c>
      <c r="T12" s="9"/>
      <c r="U12" s="13">
        <v>138.35392360999998</v>
      </c>
      <c r="V12" s="13">
        <v>51.888424</v>
      </c>
      <c r="W12" s="13">
        <v>18.7</v>
      </c>
      <c r="X12" s="13">
        <v>42</v>
      </c>
      <c r="Y12" s="13">
        <f t="shared" si="0"/>
        <v>60.7</v>
      </c>
      <c r="Z12" s="13">
        <f>100-Y12</f>
        <v>39.3</v>
      </c>
      <c r="AB12" s="17">
        <v>0.04890436492332524</v>
      </c>
      <c r="AC12" s="17">
        <v>0.00527637579078701</v>
      </c>
      <c r="AD12" s="18"/>
      <c r="AE12" s="17">
        <v>5.554706493487623</v>
      </c>
      <c r="AF12" s="20">
        <v>0.2737785061616855</v>
      </c>
      <c r="AG12" s="19"/>
      <c r="AH12" s="19">
        <v>7.176911371914565</v>
      </c>
      <c r="AI12" s="21">
        <v>0.31527806683099674</v>
      </c>
      <c r="AJ12" s="18"/>
      <c r="AK12" s="22">
        <v>0.028858967481818765</v>
      </c>
      <c r="AL12" s="22">
        <v>0.0030113793591018804</v>
      </c>
      <c r="AM12" s="22"/>
      <c r="AN12" s="22">
        <v>0.050365893326223446</v>
      </c>
      <c r="AO12" s="23">
        <v>0.004291402365342947</v>
      </c>
      <c r="AQ12">
        <v>2</v>
      </c>
      <c r="AR12" t="s">
        <v>48</v>
      </c>
      <c r="AT12" s="20">
        <v>-0.69</v>
      </c>
      <c r="AU12" s="23">
        <v>0.467</v>
      </c>
      <c r="AV12" s="20">
        <v>2.41</v>
      </c>
      <c r="AW12">
        <v>0.99</v>
      </c>
      <c r="AX12" s="30">
        <v>39617</v>
      </c>
      <c r="AZ12">
        <v>3</v>
      </c>
    </row>
    <row r="13" spans="2:52" ht="12.75">
      <c r="B13" s="1" t="s">
        <v>5</v>
      </c>
      <c r="C13" s="1">
        <f t="shared" si="1"/>
        <v>5</v>
      </c>
      <c r="D13" s="1"/>
      <c r="E13" s="9">
        <v>14.67</v>
      </c>
      <c r="F13" s="9"/>
      <c r="G13" s="9">
        <v>78.00521347852761</v>
      </c>
      <c r="H13" s="9">
        <v>3.58</v>
      </c>
      <c r="I13" s="9">
        <v>1.63</v>
      </c>
      <c r="J13" s="9">
        <v>16.23</v>
      </c>
      <c r="K13" s="9">
        <f t="shared" si="2"/>
        <v>0.5547865214723927</v>
      </c>
      <c r="L13" s="9">
        <f t="shared" si="3"/>
        <v>100</v>
      </c>
      <c r="M13" s="9"/>
      <c r="N13" s="9">
        <v>57.9</v>
      </c>
      <c r="O13" s="9">
        <v>13.6</v>
      </c>
      <c r="P13" s="9">
        <v>23.3</v>
      </c>
      <c r="Q13" s="9">
        <v>0.8</v>
      </c>
      <c r="R13" s="9">
        <f t="shared" si="4"/>
        <v>24.1</v>
      </c>
      <c r="S13" s="9">
        <v>24.053197157464215</v>
      </c>
      <c r="T13" s="9"/>
      <c r="U13" s="13">
        <v>8.13871827</v>
      </c>
      <c r="V13" s="13">
        <v>47.303604</v>
      </c>
      <c r="W13" s="13">
        <v>4.999619056509943</v>
      </c>
      <c r="X13" s="13">
        <v>27.55102040816326</v>
      </c>
      <c r="Y13" s="13">
        <f t="shared" si="0"/>
        <v>32.5506394646732</v>
      </c>
      <c r="Z13" s="13">
        <v>67.4493605353268</v>
      </c>
      <c r="AB13" s="17">
        <v>0.08170598413404234</v>
      </c>
      <c r="AC13" s="17">
        <v>0.008120963193954674</v>
      </c>
      <c r="AD13" s="18"/>
      <c r="AE13" s="17">
        <v>7.173646628440668</v>
      </c>
      <c r="AF13" s="20">
        <v>0.210823686903749</v>
      </c>
      <c r="AG13" s="19"/>
      <c r="AH13" s="19">
        <v>9.561234442716602</v>
      </c>
      <c r="AI13" s="21">
        <v>0.3054030846854489</v>
      </c>
      <c r="AJ13" s="18"/>
      <c r="AK13" s="22">
        <v>0.0678876800030729</v>
      </c>
      <c r="AL13" s="22">
        <v>0.0074186098608622995</v>
      </c>
      <c r="AM13" s="22"/>
      <c r="AN13" s="22">
        <v>0.09441112770138282</v>
      </c>
      <c r="AO13" s="23">
        <v>0.008634084500116003</v>
      </c>
      <c r="AQ13">
        <v>3</v>
      </c>
      <c r="AR13" t="s">
        <v>48</v>
      </c>
      <c r="AT13" s="20">
        <v>0</v>
      </c>
      <c r="AU13" s="23">
        <v>0.0264</v>
      </c>
      <c r="AV13" s="20">
        <v>9.526</v>
      </c>
      <c r="AW13">
        <v>0.82</v>
      </c>
      <c r="AX13" s="30">
        <v>39644</v>
      </c>
      <c r="AZ13">
        <v>4</v>
      </c>
    </row>
    <row r="14" spans="2:52" ht="12.75">
      <c r="B14" s="1" t="s">
        <v>6</v>
      </c>
      <c r="C14" s="1">
        <f t="shared" si="1"/>
        <v>6</v>
      </c>
      <c r="D14" s="1"/>
      <c r="E14" s="9">
        <v>9.98</v>
      </c>
      <c r="F14" s="9"/>
      <c r="G14" s="9">
        <v>83.7669453246493</v>
      </c>
      <c r="H14" s="9">
        <v>4.42</v>
      </c>
      <c r="I14" s="9">
        <v>1.27</v>
      </c>
      <c r="J14" s="9">
        <v>10.31</v>
      </c>
      <c r="K14" s="9">
        <f t="shared" si="2"/>
        <v>0.2330546753507014</v>
      </c>
      <c r="L14" s="9">
        <f t="shared" si="3"/>
        <v>100</v>
      </c>
      <c r="M14" s="9"/>
      <c r="N14" s="9">
        <v>74.2</v>
      </c>
      <c r="O14" s="9">
        <v>5.9</v>
      </c>
      <c r="P14" s="9">
        <v>15.9</v>
      </c>
      <c r="Q14" s="9">
        <v>0.9</v>
      </c>
      <c r="R14" s="9">
        <f t="shared" si="4"/>
        <v>16.8</v>
      </c>
      <c r="S14" s="9">
        <v>16.77258650300601</v>
      </c>
      <c r="T14" s="9"/>
      <c r="U14" s="13">
        <v>2.32588566</v>
      </c>
      <c r="V14" s="13">
        <v>25.65052</v>
      </c>
      <c r="W14" s="13">
        <v>1.4229731015199691</v>
      </c>
      <c r="X14" s="13">
        <v>10.169491525423728</v>
      </c>
      <c r="Y14" s="13">
        <f t="shared" si="0"/>
        <v>11.592464626943698</v>
      </c>
      <c r="Z14" s="13">
        <v>88.4075353730563</v>
      </c>
      <c r="AB14" s="17">
        <v>0.17042371212187174</v>
      </c>
      <c r="AC14" s="17">
        <v>0.05479670398824709</v>
      </c>
      <c r="AD14" s="18"/>
      <c r="AE14" s="17">
        <v>7.808318494932504</v>
      </c>
      <c r="AF14" s="20">
        <v>0.2202076257932332</v>
      </c>
      <c r="AG14" s="19"/>
      <c r="AH14" s="19">
        <v>10.085991130015938</v>
      </c>
      <c r="AI14" s="21">
        <v>0.329504105280712</v>
      </c>
      <c r="AJ14" s="18"/>
      <c r="AK14" s="22">
        <v>0.06350926144842128</v>
      </c>
      <c r="AL14" s="22">
        <v>0.00658121071732951</v>
      </c>
      <c r="AM14" s="22"/>
      <c r="AN14" s="22">
        <v>0.08200670863677958</v>
      </c>
      <c r="AO14" s="23">
        <v>0.008414802132229797</v>
      </c>
      <c r="AQ14">
        <v>3</v>
      </c>
      <c r="AR14">
        <v>1</v>
      </c>
      <c r="AT14" s="20">
        <v>-0.088</v>
      </c>
      <c r="AU14" s="23">
        <v>0.0851</v>
      </c>
      <c r="AV14" s="20">
        <v>7.24</v>
      </c>
      <c r="AW14">
        <v>0.99</v>
      </c>
      <c r="AX14" s="30">
        <v>39615</v>
      </c>
      <c r="AZ14">
        <v>3</v>
      </c>
    </row>
    <row r="15" spans="2:52" ht="12.75">
      <c r="B15" s="1" t="s">
        <v>7</v>
      </c>
      <c r="C15" s="1">
        <f t="shared" si="1"/>
        <v>7</v>
      </c>
      <c r="D15" s="1"/>
      <c r="E15" s="9">
        <v>51.42</v>
      </c>
      <c r="F15" s="9"/>
      <c r="G15" s="9">
        <v>67.7829825554259</v>
      </c>
      <c r="H15" s="9">
        <v>0.24</v>
      </c>
      <c r="I15" s="9">
        <v>0.92</v>
      </c>
      <c r="J15" s="9">
        <v>26.81</v>
      </c>
      <c r="K15" s="9">
        <f t="shared" si="2"/>
        <v>4.247017444574095</v>
      </c>
      <c r="L15" s="9">
        <f t="shared" si="3"/>
        <v>100</v>
      </c>
      <c r="M15" s="9"/>
      <c r="N15" s="9">
        <v>0.7</v>
      </c>
      <c r="O15" s="9">
        <v>36.6</v>
      </c>
      <c r="P15" s="9">
        <v>11.7</v>
      </c>
      <c r="Q15" s="9">
        <v>51</v>
      </c>
      <c r="R15" s="9">
        <f t="shared" si="4"/>
        <v>62.7</v>
      </c>
      <c r="S15" s="9">
        <v>45.1922461318553</v>
      </c>
      <c r="T15" s="9"/>
      <c r="U15" s="13">
        <v>218.38163699999998</v>
      </c>
      <c r="V15" s="13">
        <v>174.792788</v>
      </c>
      <c r="W15" s="13">
        <v>10.299051926558892</v>
      </c>
      <c r="X15" s="13">
        <v>61.8279569892473</v>
      </c>
      <c r="Y15" s="13">
        <f t="shared" si="0"/>
        <v>72.12700891580619</v>
      </c>
      <c r="Z15" s="13">
        <v>27.872991084193803</v>
      </c>
      <c r="AB15" s="17">
        <v>0.08979073046636926</v>
      </c>
      <c r="AC15" s="17">
        <v>0.013687606509880025</v>
      </c>
      <c r="AD15" s="18"/>
      <c r="AE15" s="17">
        <v>3.8501680549245516</v>
      </c>
      <c r="AF15" s="20">
        <v>0.17053292173613177</v>
      </c>
      <c r="AG15" s="19"/>
      <c r="AH15" s="19">
        <v>5.065451030001647</v>
      </c>
      <c r="AI15" s="21">
        <v>0.16373576069503304</v>
      </c>
      <c r="AJ15" s="18"/>
      <c r="AK15" s="22">
        <v>0.0740254715274617</v>
      </c>
      <c r="AL15" s="22">
        <v>0.00869774193271949</v>
      </c>
      <c r="AM15" s="22"/>
      <c r="AN15" s="22">
        <v>0.09581192026765416</v>
      </c>
      <c r="AO15" s="23">
        <v>0.008554204462768425</v>
      </c>
      <c r="AQ15">
        <v>9</v>
      </c>
      <c r="AR15" t="s">
        <v>48</v>
      </c>
      <c r="AT15" s="20">
        <v>-0.504</v>
      </c>
      <c r="AU15" s="23">
        <v>0.433</v>
      </c>
      <c r="AV15" s="20">
        <v>1.9</v>
      </c>
      <c r="AW15">
        <v>0.99</v>
      </c>
      <c r="AX15" s="30">
        <v>39615</v>
      </c>
      <c r="AZ15">
        <v>4</v>
      </c>
    </row>
    <row r="16" spans="2:52" ht="12.75">
      <c r="B16" s="1" t="s">
        <v>8</v>
      </c>
      <c r="C16" s="1">
        <f t="shared" si="1"/>
        <v>8</v>
      </c>
      <c r="D16" s="1"/>
      <c r="E16" s="9">
        <v>23.31</v>
      </c>
      <c r="F16" s="9"/>
      <c r="G16" s="9">
        <v>62.344663555984546</v>
      </c>
      <c r="H16" s="9">
        <v>0.84</v>
      </c>
      <c r="I16" s="9">
        <v>0</v>
      </c>
      <c r="J16" s="9">
        <v>32.17</v>
      </c>
      <c r="K16" s="9">
        <f t="shared" si="2"/>
        <v>4.645336444015444</v>
      </c>
      <c r="L16" s="9">
        <f t="shared" si="3"/>
        <v>100</v>
      </c>
      <c r="M16" s="9"/>
      <c r="N16" s="9">
        <v>0.7</v>
      </c>
      <c r="O16" s="9">
        <v>27.9</v>
      </c>
      <c r="P16" s="9">
        <v>5.3</v>
      </c>
      <c r="Q16" s="9">
        <v>66.1</v>
      </c>
      <c r="R16" s="9">
        <f t="shared" si="4"/>
        <v>71.39999999999999</v>
      </c>
      <c r="S16" s="9">
        <v>64.1354521921922</v>
      </c>
      <c r="T16" s="9"/>
      <c r="U16" s="13">
        <v>108.28279251000001</v>
      </c>
      <c r="V16" s="13">
        <v>59.611176</v>
      </c>
      <c r="W16" s="13">
        <v>30.304720041087595</v>
      </c>
      <c r="X16" s="13">
        <v>16.625310173697272</v>
      </c>
      <c r="Y16" s="13">
        <f t="shared" si="0"/>
        <v>46.930030214784864</v>
      </c>
      <c r="Z16" s="13">
        <v>53.06996978521513</v>
      </c>
      <c r="AB16" s="17">
        <v>0.036706090905782765</v>
      </c>
      <c r="AC16" s="17">
        <v>0.005115502748642782</v>
      </c>
      <c r="AD16" s="18"/>
      <c r="AE16" s="17">
        <v>3.2447340923935757</v>
      </c>
      <c r="AF16" s="20">
        <v>0.14579054147068324</v>
      </c>
      <c r="AG16" s="19"/>
      <c r="AH16" s="19">
        <v>4.610104999941127</v>
      </c>
      <c r="AI16" s="21">
        <v>0.1531893763800914</v>
      </c>
      <c r="AJ16" s="18"/>
      <c r="AK16" s="22">
        <v>0.03390174328227148</v>
      </c>
      <c r="AL16" s="22">
        <v>0.006994035677291659</v>
      </c>
      <c r="AM16" s="22"/>
      <c r="AN16" s="22">
        <v>0.0682619794127904</v>
      </c>
      <c r="AO16" s="23">
        <v>0.008657866162814871</v>
      </c>
      <c r="AQ16">
        <v>0</v>
      </c>
      <c r="AR16" t="s">
        <v>48</v>
      </c>
      <c r="AT16" s="20">
        <v>-0.3</v>
      </c>
      <c r="AU16" s="23">
        <v>0.267</v>
      </c>
      <c r="AV16" s="20">
        <v>3.29</v>
      </c>
      <c r="AW16">
        <v>0.94</v>
      </c>
      <c r="AX16" s="30">
        <v>39630</v>
      </c>
      <c r="AZ16">
        <v>4</v>
      </c>
    </row>
    <row r="17" spans="2:52" ht="12.75">
      <c r="B17" s="1" t="s">
        <v>9</v>
      </c>
      <c r="C17" s="1">
        <f t="shared" si="1"/>
        <v>9</v>
      </c>
      <c r="D17" s="1"/>
      <c r="E17" s="9">
        <v>40.48</v>
      </c>
      <c r="F17" s="9"/>
      <c r="G17" s="9">
        <v>54.118599925889335</v>
      </c>
      <c r="H17" s="9">
        <v>0.43</v>
      </c>
      <c r="I17" s="9">
        <v>0.47</v>
      </c>
      <c r="J17" s="9">
        <v>40.82</v>
      </c>
      <c r="K17" s="9">
        <f t="shared" si="2"/>
        <v>4.161400074110674</v>
      </c>
      <c r="L17" s="9">
        <f t="shared" si="3"/>
        <v>100</v>
      </c>
      <c r="M17" s="9"/>
      <c r="N17" s="9">
        <v>13.7</v>
      </c>
      <c r="O17" s="9">
        <v>22.3</v>
      </c>
      <c r="P17" s="9">
        <v>9.5</v>
      </c>
      <c r="Q17" s="9">
        <v>54.5</v>
      </c>
      <c r="R17" s="9">
        <f t="shared" si="4"/>
        <v>64</v>
      </c>
      <c r="S17" s="9">
        <v>63.67424845108695</v>
      </c>
      <c r="T17" s="9"/>
      <c r="U17" s="13">
        <v>168.45347500000003</v>
      </c>
      <c r="V17" s="13">
        <v>186.888494</v>
      </c>
      <c r="W17" s="13">
        <v>13.47220444721439</v>
      </c>
      <c r="X17" s="13">
        <v>24.09502262443439</v>
      </c>
      <c r="Y17" s="13">
        <f t="shared" si="0"/>
        <v>37.56722707164878</v>
      </c>
      <c r="Z17" s="13">
        <v>62.43277292835122</v>
      </c>
      <c r="AB17" s="17">
        <v>0.06919154048727583</v>
      </c>
      <c r="AC17" s="17">
        <v>0.007721008767612133</v>
      </c>
      <c r="AD17" s="18"/>
      <c r="AE17" s="17">
        <v>1.830705965060068</v>
      </c>
      <c r="AF17" s="20">
        <v>0.07677428064651981</v>
      </c>
      <c r="AG17" s="19"/>
      <c r="AH17" s="19">
        <v>2.7539855683182557</v>
      </c>
      <c r="AI17" s="21">
        <v>0.09385781112121169</v>
      </c>
      <c r="AJ17" s="18"/>
      <c r="AK17" s="22">
        <v>0.031479539032610665</v>
      </c>
      <c r="AL17" s="22">
        <v>0.004214636339719655</v>
      </c>
      <c r="AM17" s="22"/>
      <c r="AN17" s="22">
        <v>0.06387266274160339</v>
      </c>
      <c r="AO17" s="23">
        <v>0.005162292967233906</v>
      </c>
      <c r="AQ17">
        <v>2</v>
      </c>
      <c r="AR17" t="s">
        <v>48</v>
      </c>
      <c r="AT17" s="20">
        <v>-0.3</v>
      </c>
      <c r="AU17" s="23">
        <v>0.384</v>
      </c>
      <c r="AV17" s="20">
        <v>1.82</v>
      </c>
      <c r="AW17">
        <v>0.99</v>
      </c>
      <c r="AX17" s="30">
        <v>39498</v>
      </c>
      <c r="AZ17">
        <v>4</v>
      </c>
    </row>
    <row r="18" spans="2:52" ht="12.75">
      <c r="B18" s="1" t="s">
        <v>10</v>
      </c>
      <c r="C18" s="1">
        <f t="shared" si="1"/>
        <v>10</v>
      </c>
      <c r="D18" s="1"/>
      <c r="E18" s="9">
        <v>16.18</v>
      </c>
      <c r="F18" s="9"/>
      <c r="G18" s="9">
        <v>61.46256129666254</v>
      </c>
      <c r="H18" s="9">
        <v>2.31</v>
      </c>
      <c r="I18" s="9">
        <v>0.72</v>
      </c>
      <c r="J18" s="9">
        <v>35.14</v>
      </c>
      <c r="K18" s="9">
        <f t="shared" si="2"/>
        <v>0.36743870333745354</v>
      </c>
      <c r="L18" s="9">
        <f t="shared" si="3"/>
        <v>100</v>
      </c>
      <c r="M18" s="9"/>
      <c r="N18" s="9">
        <v>29</v>
      </c>
      <c r="O18" s="9">
        <v>12.5</v>
      </c>
      <c r="P18" s="9">
        <v>16.9</v>
      </c>
      <c r="Q18" s="9">
        <v>41.6</v>
      </c>
      <c r="R18" s="9">
        <f t="shared" si="4"/>
        <v>58.5</v>
      </c>
      <c r="S18" s="9">
        <v>58.43665428924599</v>
      </c>
      <c r="T18" s="9"/>
      <c r="U18" s="13">
        <v>5.945158219999999</v>
      </c>
      <c r="V18" s="13">
        <v>47.327842</v>
      </c>
      <c r="W18" s="13">
        <v>1.0818156466969275</v>
      </c>
      <c r="X18" s="13">
        <v>26.072607260726073</v>
      </c>
      <c r="Y18" s="13">
        <f t="shared" si="0"/>
        <v>27.154422907423</v>
      </c>
      <c r="Z18" s="13">
        <v>72.845577092577</v>
      </c>
      <c r="AB18" s="17">
        <v>0.055582449123836974</v>
      </c>
      <c r="AC18" s="17">
        <v>0.005967842468174199</v>
      </c>
      <c r="AD18" s="18"/>
      <c r="AE18" s="17">
        <v>1.6663726679674138</v>
      </c>
      <c r="AF18" s="20">
        <v>0.11577946042820646</v>
      </c>
      <c r="AG18" s="19"/>
      <c r="AH18" s="19">
        <v>2.3249806945778992</v>
      </c>
      <c r="AI18" s="21">
        <v>0.14878559821684367</v>
      </c>
      <c r="AJ18" s="18"/>
      <c r="AK18" s="22">
        <v>0.01962218056967307</v>
      </c>
      <c r="AL18" s="22">
        <v>0.0022509908727445043</v>
      </c>
      <c r="AM18" s="22"/>
      <c r="AN18" s="22">
        <v>0.0597507576318766</v>
      </c>
      <c r="AO18" s="23">
        <v>0.004506965756908641</v>
      </c>
      <c r="AQ18">
        <v>3</v>
      </c>
      <c r="AR18" t="s">
        <v>48</v>
      </c>
      <c r="AT18" s="20">
        <v>-0.2</v>
      </c>
      <c r="AU18" s="23">
        <v>0.249</v>
      </c>
      <c r="AV18" s="20">
        <v>3.55</v>
      </c>
      <c r="AW18">
        <v>0.97</v>
      </c>
      <c r="AX18" s="30">
        <v>39615</v>
      </c>
      <c r="AZ18">
        <v>3</v>
      </c>
    </row>
    <row r="19" spans="2:52" ht="12.75">
      <c r="B19" s="1" t="s">
        <v>11</v>
      </c>
      <c r="C19" s="1">
        <f t="shared" si="1"/>
        <v>11</v>
      </c>
      <c r="D19" s="1"/>
      <c r="E19" s="9">
        <v>11.57</v>
      </c>
      <c r="F19" s="9"/>
      <c r="G19" s="9">
        <v>54.32304000086431</v>
      </c>
      <c r="H19" s="9">
        <v>8.42</v>
      </c>
      <c r="I19" s="9">
        <v>1.24</v>
      </c>
      <c r="J19" s="9">
        <v>32.34</v>
      </c>
      <c r="K19" s="9">
        <f t="shared" si="2"/>
        <v>3.6769599991356956</v>
      </c>
      <c r="L19" s="9">
        <f t="shared" si="3"/>
        <v>100.00000000000001</v>
      </c>
      <c r="M19" s="9"/>
      <c r="N19" s="9">
        <v>29.5</v>
      </c>
      <c r="O19" s="9">
        <v>9.6</v>
      </c>
      <c r="P19" s="9">
        <v>27.5</v>
      </c>
      <c r="Q19" s="9">
        <v>32.3</v>
      </c>
      <c r="R19" s="9">
        <f t="shared" si="4"/>
        <v>59.8</v>
      </c>
      <c r="S19" s="9">
        <v>59.898124598098526</v>
      </c>
      <c r="T19" s="9"/>
      <c r="U19" s="13">
        <v>42.54242719</v>
      </c>
      <c r="V19" s="13">
        <v>44.223538</v>
      </c>
      <c r="W19" s="13">
        <v>8.25578451004983</v>
      </c>
      <c r="X19" s="13">
        <v>26.29310344827586</v>
      </c>
      <c r="Y19" s="13">
        <f t="shared" si="0"/>
        <v>34.54888795832569</v>
      </c>
      <c r="Z19" s="13">
        <v>65.4511120416743</v>
      </c>
      <c r="AB19" s="17">
        <v>0.0651368879502833</v>
      </c>
      <c r="AC19" s="17">
        <v>0.010895460635124107</v>
      </c>
      <c r="AD19" s="18"/>
      <c r="AE19" s="17">
        <v>2.4183740362030375</v>
      </c>
      <c r="AF19" s="20">
        <v>0.13270064871539264</v>
      </c>
      <c r="AG19" s="19"/>
      <c r="AH19" s="19">
        <v>2.9234398042834413</v>
      </c>
      <c r="AI19" s="21">
        <v>0.133980933341171</v>
      </c>
      <c r="AJ19" s="18"/>
      <c r="AK19" s="22">
        <v>0.017184476796142552</v>
      </c>
      <c r="AL19" s="22">
        <v>0.0015492129425741484</v>
      </c>
      <c r="AM19" s="22"/>
      <c r="AN19" s="22">
        <v>0.044238792015750567</v>
      </c>
      <c r="AO19" s="23">
        <v>0.0032910079480726754</v>
      </c>
      <c r="AQ19">
        <v>3</v>
      </c>
      <c r="AR19" t="s">
        <v>48</v>
      </c>
      <c r="AT19" s="20">
        <v>-0.204</v>
      </c>
      <c r="AU19" s="23">
        <v>0.144</v>
      </c>
      <c r="AV19" s="20">
        <v>5.15</v>
      </c>
      <c r="AW19">
        <v>0.99</v>
      </c>
      <c r="AX19" s="30">
        <v>39614</v>
      </c>
      <c r="AZ19">
        <v>3</v>
      </c>
    </row>
    <row r="20" spans="2:52" ht="12.75">
      <c r="B20" s="1" t="s">
        <v>12</v>
      </c>
      <c r="C20" s="1">
        <f t="shared" si="1"/>
        <v>12</v>
      </c>
      <c r="D20" s="1"/>
      <c r="E20" s="9">
        <v>12.19</v>
      </c>
      <c r="F20" s="9"/>
      <c r="G20" s="9">
        <v>74.29281938802296</v>
      </c>
      <c r="H20" s="9">
        <v>0.34</v>
      </c>
      <c r="I20" s="9">
        <v>0.32</v>
      </c>
      <c r="J20" s="9">
        <v>21.58</v>
      </c>
      <c r="K20" s="9">
        <f t="shared" si="2"/>
        <v>3.4671806119770303</v>
      </c>
      <c r="L20" s="9">
        <f t="shared" si="3"/>
        <v>99.99999999999999</v>
      </c>
      <c r="M20" s="9"/>
      <c r="N20" s="9">
        <v>59.4</v>
      </c>
      <c r="O20" s="9">
        <v>8.3</v>
      </c>
      <c r="P20" s="9">
        <v>26.8</v>
      </c>
      <c r="Q20" s="9">
        <v>5.2</v>
      </c>
      <c r="R20" s="9">
        <f t="shared" si="4"/>
        <v>32</v>
      </c>
      <c r="S20" s="9">
        <v>31.98178816242822</v>
      </c>
      <c r="T20" s="9"/>
      <c r="U20" s="13">
        <v>42.26493166</v>
      </c>
      <c r="V20" s="13">
        <v>45.57625</v>
      </c>
      <c r="W20" s="13">
        <v>5.919749869723814</v>
      </c>
      <c r="X20" s="13">
        <v>37.1559633027523</v>
      </c>
      <c r="Y20" s="13">
        <f t="shared" si="0"/>
        <v>43.075713172476114</v>
      </c>
      <c r="Z20" s="13">
        <v>56.924286827523886</v>
      </c>
      <c r="AB20" s="17">
        <v>0.04262247188161327</v>
      </c>
      <c r="AC20" s="17">
        <v>0.005022605895314715</v>
      </c>
      <c r="AD20" s="18"/>
      <c r="AE20" s="17">
        <v>4.201195053315507</v>
      </c>
      <c r="AF20" s="20">
        <v>0.183962378440165</v>
      </c>
      <c r="AG20" s="19"/>
      <c r="AH20" s="19">
        <v>5.321651135137333</v>
      </c>
      <c r="AI20" s="21">
        <v>0.20694190696589917</v>
      </c>
      <c r="AJ20" s="18"/>
      <c r="AK20" s="22">
        <v>0.02314100454518373</v>
      </c>
      <c r="AL20" s="22">
        <v>0.004339609873108191</v>
      </c>
      <c r="AM20" s="22"/>
      <c r="AN20" s="22">
        <v>0.04740910023651698</v>
      </c>
      <c r="AO20" s="23">
        <v>0.005995081807473264</v>
      </c>
      <c r="AQ20">
        <v>1</v>
      </c>
      <c r="AR20" t="s">
        <v>48</v>
      </c>
      <c r="AT20" s="20">
        <v>-0.308</v>
      </c>
      <c r="AU20" s="23">
        <v>0.294</v>
      </c>
      <c r="AV20" s="20">
        <v>3.31</v>
      </c>
      <c r="AW20">
        <v>0.96</v>
      </c>
      <c r="AX20" s="30">
        <v>39615</v>
      </c>
      <c r="AZ20">
        <v>3</v>
      </c>
    </row>
    <row r="21" spans="2:52" ht="12.75">
      <c r="B21" s="1" t="s">
        <v>13</v>
      </c>
      <c r="C21" s="1">
        <f t="shared" si="1"/>
        <v>13</v>
      </c>
      <c r="D21" s="1"/>
      <c r="E21" s="9">
        <v>24.95</v>
      </c>
      <c r="F21" s="9"/>
      <c r="G21" s="9">
        <v>59.60602512344689</v>
      </c>
      <c r="H21" s="9">
        <v>2.08</v>
      </c>
      <c r="I21" s="9">
        <v>0.18</v>
      </c>
      <c r="J21" s="9">
        <v>30.72</v>
      </c>
      <c r="K21" s="9">
        <f t="shared" si="2"/>
        <v>7.413974876553104</v>
      </c>
      <c r="L21" s="9">
        <f t="shared" si="3"/>
        <v>99.99999999999999</v>
      </c>
      <c r="M21" s="9"/>
      <c r="N21" s="9">
        <v>31</v>
      </c>
      <c r="O21" s="9">
        <v>16.8</v>
      </c>
      <c r="P21" s="9">
        <v>29.8</v>
      </c>
      <c r="Q21" s="9">
        <v>21</v>
      </c>
      <c r="R21" s="9">
        <f t="shared" si="4"/>
        <v>50.8</v>
      </c>
      <c r="S21" s="9">
        <v>51.207721851703404</v>
      </c>
      <c r="T21" s="9"/>
      <c r="U21" s="13">
        <v>184.97867316999998</v>
      </c>
      <c r="V21" s="13">
        <v>102.002658</v>
      </c>
      <c r="W21" s="13">
        <v>29.448252221035258</v>
      </c>
      <c r="X21" s="13">
        <v>26.272912423625254</v>
      </c>
      <c r="Y21" s="13">
        <f t="shared" si="0"/>
        <v>55.72116464466051</v>
      </c>
      <c r="Z21" s="13">
        <v>44.27883535533949</v>
      </c>
      <c r="AB21" s="17">
        <v>0.062261222684328266</v>
      </c>
      <c r="AC21" s="17">
        <v>0.010318032916787291</v>
      </c>
      <c r="AD21" s="18"/>
      <c r="AE21" s="17">
        <v>2.7671342238084655</v>
      </c>
      <c r="AF21" s="20">
        <v>0.09541385772532562</v>
      </c>
      <c r="AG21" s="19"/>
      <c r="AH21" s="19">
        <v>3.531489994542758</v>
      </c>
      <c r="AI21" s="21">
        <v>0.12618688247760598</v>
      </c>
      <c r="AJ21" s="18"/>
      <c r="AK21" s="22">
        <v>0.018368834160702553</v>
      </c>
      <c r="AL21" s="22">
        <v>0.002299593999488326</v>
      </c>
      <c r="AM21" s="22"/>
      <c r="AN21" s="22">
        <v>0.04691519645353848</v>
      </c>
      <c r="AO21" s="23">
        <v>0.004448516585198703</v>
      </c>
      <c r="AQ21">
        <v>0</v>
      </c>
      <c r="AR21" t="s">
        <v>48</v>
      </c>
      <c r="AT21" s="20">
        <v>-0.994</v>
      </c>
      <c r="AU21" s="23">
        <v>0.986</v>
      </c>
      <c r="AV21" s="20">
        <v>1.7</v>
      </c>
      <c r="AW21">
        <v>0.99</v>
      </c>
      <c r="AX21" s="30">
        <v>39615</v>
      </c>
      <c r="AZ21">
        <v>4</v>
      </c>
    </row>
    <row r="22" spans="2:52" ht="12.75">
      <c r="B22" s="1" t="s">
        <v>14</v>
      </c>
      <c r="C22" s="1">
        <f t="shared" si="1"/>
        <v>14</v>
      </c>
      <c r="D22" s="1"/>
      <c r="E22" s="9">
        <v>8.49</v>
      </c>
      <c r="F22" s="9"/>
      <c r="G22" s="9">
        <v>62.92036046289752</v>
      </c>
      <c r="H22" s="9">
        <v>5.33</v>
      </c>
      <c r="I22" s="9">
        <v>1.42</v>
      </c>
      <c r="J22" s="9">
        <v>28.16</v>
      </c>
      <c r="K22" s="9">
        <f t="shared" si="2"/>
        <v>2.1696395371024737</v>
      </c>
      <c r="L22" s="9">
        <f t="shared" si="3"/>
        <v>99.99999999999999</v>
      </c>
      <c r="M22" s="9"/>
      <c r="N22" s="9">
        <v>45.7</v>
      </c>
      <c r="O22" s="9">
        <v>11.7</v>
      </c>
      <c r="P22" s="9">
        <v>34.3</v>
      </c>
      <c r="Q22" s="9">
        <v>3.9</v>
      </c>
      <c r="R22" s="9">
        <f t="shared" si="4"/>
        <v>38.199999999999996</v>
      </c>
      <c r="S22" s="9">
        <v>38.18979138987043</v>
      </c>
      <c r="T22" s="9"/>
      <c r="U22" s="13">
        <v>18.42023967</v>
      </c>
      <c r="V22" s="13">
        <v>41.424853999999996</v>
      </c>
      <c r="W22" s="13">
        <v>18.983772399052995</v>
      </c>
      <c r="X22" s="13">
        <v>40.42553191489361</v>
      </c>
      <c r="Y22" s="13">
        <f t="shared" si="0"/>
        <v>59.409304313946606</v>
      </c>
      <c r="Z22" s="13">
        <v>40.590695686053394</v>
      </c>
      <c r="AB22" s="17">
        <v>0.08649192213711526</v>
      </c>
      <c r="AC22" s="17">
        <v>0.022088172597674646</v>
      </c>
      <c r="AD22" s="18"/>
      <c r="AE22" s="17">
        <v>4.52785883259649</v>
      </c>
      <c r="AF22" s="20">
        <v>0.18211019834562195</v>
      </c>
      <c r="AG22" s="19"/>
      <c r="AH22" s="19">
        <v>5.364130721952277</v>
      </c>
      <c r="AI22" s="21">
        <v>0.2231898134021635</v>
      </c>
      <c r="AJ22" s="18"/>
      <c r="AK22" s="22">
        <v>0.02781474640350672</v>
      </c>
      <c r="AL22" s="22">
        <v>0.004181072751840675</v>
      </c>
      <c r="AM22" s="22"/>
      <c r="AN22" s="22">
        <v>0.050758090631766103</v>
      </c>
      <c r="AO22" s="23">
        <v>0.005220360133476693</v>
      </c>
      <c r="AQ22">
        <v>1</v>
      </c>
      <c r="AR22" t="s">
        <v>48</v>
      </c>
      <c r="AT22" s="20">
        <v>-0.564</v>
      </c>
      <c r="AU22" s="23">
        <v>0.469</v>
      </c>
      <c r="AV22" s="20">
        <v>2.38</v>
      </c>
      <c r="AW22">
        <v>0.99</v>
      </c>
      <c r="AX22" s="30">
        <v>39615</v>
      </c>
      <c r="AZ22">
        <v>3</v>
      </c>
    </row>
    <row r="23" spans="2:52" ht="12.75">
      <c r="B23" s="1" t="s">
        <v>15</v>
      </c>
      <c r="C23" s="1">
        <f t="shared" si="1"/>
        <v>15</v>
      </c>
      <c r="D23" s="1"/>
      <c r="E23" s="9">
        <v>23.38</v>
      </c>
      <c r="F23" s="9"/>
      <c r="G23" s="9">
        <v>76.83808805303678</v>
      </c>
      <c r="H23" s="9">
        <v>5.05</v>
      </c>
      <c r="I23" s="9">
        <v>1.68</v>
      </c>
      <c r="J23" s="9">
        <v>15.64</v>
      </c>
      <c r="K23" s="9">
        <f t="shared" si="2"/>
        <v>0.7919119469632163</v>
      </c>
      <c r="L23" s="9">
        <f t="shared" si="3"/>
        <v>100</v>
      </c>
      <c r="M23" s="9"/>
      <c r="N23" s="9">
        <v>66.6</v>
      </c>
      <c r="O23" s="9">
        <v>11.9</v>
      </c>
      <c r="P23" s="9">
        <v>19</v>
      </c>
      <c r="Q23" s="9">
        <v>0.4</v>
      </c>
      <c r="R23" s="9">
        <f t="shared" si="4"/>
        <v>19.4</v>
      </c>
      <c r="S23" s="9">
        <v>19.425798156544058</v>
      </c>
      <c r="T23" s="9"/>
      <c r="U23" s="13">
        <v>18.514901319999996</v>
      </c>
      <c r="V23" s="13">
        <v>76.57579</v>
      </c>
      <c r="W23" s="13">
        <v>3.924216779219647</v>
      </c>
      <c r="X23" s="13">
        <v>34.44444444444445</v>
      </c>
      <c r="Y23" s="13">
        <f t="shared" si="0"/>
        <v>38.3686612236641</v>
      </c>
      <c r="Z23" s="13">
        <v>61.63133877633591</v>
      </c>
      <c r="AB23" s="17">
        <v>0.04050748607386579</v>
      </c>
      <c r="AC23" s="17">
        <v>0.006043345690239278</v>
      </c>
      <c r="AD23" s="18"/>
      <c r="AE23" s="17">
        <v>6.271567906130562</v>
      </c>
      <c r="AF23" s="20">
        <v>0.2830902108693344</v>
      </c>
      <c r="AG23" s="19"/>
      <c r="AH23" s="19">
        <v>8.161892978657189</v>
      </c>
      <c r="AI23" s="21">
        <v>0.2462863333660188</v>
      </c>
      <c r="AJ23" s="18"/>
      <c r="AK23" s="22">
        <v>0.02964627355938645</v>
      </c>
      <c r="AL23" s="22">
        <v>0.003548020539691103</v>
      </c>
      <c r="AM23" s="22"/>
      <c r="AN23" s="22">
        <v>0.042471372146883686</v>
      </c>
      <c r="AO23" s="23">
        <v>0.004023927660375698</v>
      </c>
      <c r="AQ23">
        <v>6</v>
      </c>
      <c r="AR23" t="s">
        <v>48</v>
      </c>
      <c r="AT23" s="20">
        <v>0.704</v>
      </c>
      <c r="AU23" s="23">
        <v>0.742</v>
      </c>
      <c r="AV23" s="20">
        <v>2.55</v>
      </c>
      <c r="AW23">
        <v>0.96</v>
      </c>
      <c r="AX23" s="30">
        <v>39614</v>
      </c>
      <c r="AZ23">
        <v>4</v>
      </c>
    </row>
    <row r="24" spans="2:52" ht="12.75">
      <c r="B24" s="1" t="s">
        <v>49</v>
      </c>
      <c r="C24" s="1"/>
      <c r="D24" s="1"/>
      <c r="E24" s="27">
        <v>8.59</v>
      </c>
      <c r="F24" s="15"/>
      <c r="G24" s="15">
        <v>23.96</v>
      </c>
      <c r="H24" s="15">
        <v>0.64</v>
      </c>
      <c r="I24" s="15">
        <v>0</v>
      </c>
      <c r="J24" s="15">
        <v>75.4</v>
      </c>
      <c r="K24" s="15"/>
      <c r="L24" s="15">
        <f t="shared" si="3"/>
        <v>100</v>
      </c>
      <c r="M24" s="15"/>
      <c r="N24" s="15">
        <v>0</v>
      </c>
      <c r="O24" s="15">
        <v>0.5</v>
      </c>
      <c r="P24" s="15">
        <v>2.3</v>
      </c>
      <c r="Q24" s="15">
        <v>97.2</v>
      </c>
      <c r="R24" s="9">
        <f t="shared" si="4"/>
        <v>99.5</v>
      </c>
      <c r="S24" s="9">
        <v>97.2</v>
      </c>
      <c r="T24" s="9"/>
      <c r="U24" s="13"/>
      <c r="V24" s="13"/>
      <c r="W24" s="13"/>
      <c r="X24" s="13"/>
      <c r="Y24" s="13"/>
      <c r="Z24" s="13"/>
      <c r="AB24" s="17"/>
      <c r="AC24" s="17"/>
      <c r="AD24" s="18"/>
      <c r="AE24" s="17"/>
      <c r="AF24" s="20"/>
      <c r="AG24" s="19"/>
      <c r="AH24" s="19"/>
      <c r="AI24" s="21"/>
      <c r="AJ24" s="18"/>
      <c r="AK24" s="22"/>
      <c r="AL24" s="22"/>
      <c r="AM24" s="22"/>
      <c r="AN24" s="22"/>
      <c r="AO24" s="23"/>
      <c r="AT24" s="20">
        <v>-2.17</v>
      </c>
      <c r="AU24" s="23">
        <v>1.73</v>
      </c>
      <c r="AV24" s="20">
        <v>0.72</v>
      </c>
      <c r="AW24">
        <v>0.99</v>
      </c>
      <c r="AX24" s="30">
        <v>39587</v>
      </c>
      <c r="AZ24">
        <v>3</v>
      </c>
    </row>
    <row r="25" spans="2:52" ht="12.75">
      <c r="B25" s="1" t="s">
        <v>50</v>
      </c>
      <c r="C25" s="1"/>
      <c r="D25" s="1"/>
      <c r="E25" s="15">
        <v>0.715</v>
      </c>
      <c r="F25" s="15"/>
      <c r="G25" s="15">
        <v>0</v>
      </c>
      <c r="H25" s="15">
        <v>0</v>
      </c>
      <c r="I25" s="15">
        <v>0</v>
      </c>
      <c r="J25" s="28">
        <v>100</v>
      </c>
      <c r="K25" s="15">
        <v>0</v>
      </c>
      <c r="L25" s="15">
        <f t="shared" si="3"/>
        <v>100</v>
      </c>
      <c r="M25" s="15"/>
      <c r="N25" s="28">
        <v>50.72</v>
      </c>
      <c r="O25" s="28">
        <v>49.28</v>
      </c>
      <c r="P25" s="15">
        <v>0</v>
      </c>
      <c r="Q25" s="15">
        <v>0</v>
      </c>
      <c r="R25" s="9">
        <f t="shared" si="4"/>
        <v>0</v>
      </c>
      <c r="S25" s="9">
        <v>54.4</v>
      </c>
      <c r="T25" s="9"/>
      <c r="U25" s="13">
        <v>0</v>
      </c>
      <c r="V25" s="13"/>
      <c r="W25" s="13"/>
      <c r="X25" s="13"/>
      <c r="Y25" s="13"/>
      <c r="Z25" s="13"/>
      <c r="AB25" s="17"/>
      <c r="AC25" s="17"/>
      <c r="AD25" s="18"/>
      <c r="AE25" s="17"/>
      <c r="AF25" s="20"/>
      <c r="AG25" s="19"/>
      <c r="AH25" s="19"/>
      <c r="AI25" s="21"/>
      <c r="AJ25" s="18"/>
      <c r="AK25" s="22"/>
      <c r="AL25" s="22"/>
      <c r="AM25" s="22"/>
      <c r="AN25" s="22"/>
      <c r="AO25" s="23"/>
      <c r="AQ25">
        <v>0</v>
      </c>
      <c r="AT25" s="20">
        <v>-0.08</v>
      </c>
      <c r="AU25" s="23">
        <v>0.087</v>
      </c>
      <c r="AV25" s="20">
        <v>2.72</v>
      </c>
      <c r="AW25">
        <v>0.98</v>
      </c>
      <c r="AX25" s="30">
        <v>39605</v>
      </c>
      <c r="AZ25">
        <v>2</v>
      </c>
    </row>
    <row r="26" spans="2:41" ht="6.75" customHeight="1">
      <c r="B26" s="1"/>
      <c r="C26" s="1"/>
      <c r="D26" s="1"/>
      <c r="E26" s="9"/>
      <c r="F26" s="9"/>
      <c r="G26" s="9"/>
      <c r="H26" s="9"/>
      <c r="I26" s="9"/>
      <c r="J26" s="9"/>
      <c r="K26" s="9"/>
      <c r="L26" s="9"/>
      <c r="M26" s="9"/>
      <c r="O26" s="9"/>
      <c r="P26" s="9"/>
      <c r="Q26" s="9"/>
      <c r="R26" s="9"/>
      <c r="S26" s="9"/>
      <c r="T26" s="9"/>
      <c r="U26" s="1"/>
      <c r="V26" s="1"/>
      <c r="W26" s="1"/>
      <c r="AB26" s="17"/>
      <c r="AC26" s="17"/>
      <c r="AD26" s="18"/>
      <c r="AE26" s="19"/>
      <c r="AF26" s="19"/>
      <c r="AG26" s="19"/>
      <c r="AH26" s="19"/>
      <c r="AI26" s="19"/>
      <c r="AJ26" s="18"/>
      <c r="AK26" s="22"/>
      <c r="AL26" s="22"/>
      <c r="AM26" s="22"/>
      <c r="AN26" s="22"/>
      <c r="AO26" s="22"/>
    </row>
    <row r="27" spans="2:50" ht="12.75">
      <c r="B27" s="11" t="s">
        <v>21</v>
      </c>
      <c r="C27" s="11"/>
      <c r="D27" s="8"/>
      <c r="E27" s="10">
        <f>AVERAGE(E9:E23)</f>
        <v>21.208000000000002</v>
      </c>
      <c r="F27" s="10"/>
      <c r="G27" s="10">
        <f>AVERAGE(G9:G25)</f>
        <v>60.69038789666039</v>
      </c>
      <c r="H27" s="10">
        <f>AVERAGE(H9:H25)</f>
        <v>2.4376470588235293</v>
      </c>
      <c r="I27" s="10">
        <f aca="true" t="shared" si="5" ref="I27:Q27">AVERAGE(I9:I23)</f>
        <v>0.8473333333333333</v>
      </c>
      <c r="J27" s="10">
        <f t="shared" si="5"/>
        <v>26.118666666666662</v>
      </c>
      <c r="K27" s="10"/>
      <c r="L27" s="10">
        <f t="shared" si="5"/>
        <v>99.998</v>
      </c>
      <c r="M27" s="10"/>
      <c r="N27" s="10">
        <f t="shared" si="5"/>
        <v>34.82666666666667</v>
      </c>
      <c r="O27" s="10">
        <f t="shared" si="5"/>
        <v>19.78666666666667</v>
      </c>
      <c r="P27" s="10">
        <f t="shared" si="5"/>
        <v>20.133333333333336</v>
      </c>
      <c r="Q27" s="10">
        <f t="shared" si="5"/>
        <v>23.06</v>
      </c>
      <c r="R27" s="10"/>
      <c r="S27" s="10">
        <f>AVERAGE(S9:S23)</f>
        <v>38.69546689067842</v>
      </c>
      <c r="T27" s="15"/>
      <c r="U27" s="24">
        <f aca="true" t="shared" si="6" ref="U27:AO27">AVERAGE(U9:U23)</f>
        <v>74.89093266266667</v>
      </c>
      <c r="V27" s="24">
        <f t="shared" si="6"/>
        <v>73.68241680000001</v>
      </c>
      <c r="W27" s="24">
        <f t="shared" si="6"/>
        <v>11.050560398379101</v>
      </c>
      <c r="X27" s="24">
        <f t="shared" si="6"/>
        <v>33.14221379305203</v>
      </c>
      <c r="Y27" s="24">
        <f t="shared" si="6"/>
        <v>44.19277419143112</v>
      </c>
      <c r="Z27" s="24">
        <f t="shared" si="6"/>
        <v>55.80722580856887</v>
      </c>
      <c r="AB27" s="25">
        <f t="shared" si="6"/>
        <v>0.076732138526076</v>
      </c>
      <c r="AC27" s="25">
        <f t="shared" si="6"/>
        <v>0.013932897977934402</v>
      </c>
      <c r="AE27" s="25">
        <f t="shared" si="6"/>
        <v>4.213343421464499</v>
      </c>
      <c r="AF27" s="25">
        <f t="shared" si="6"/>
        <v>0.1796723969755875</v>
      </c>
      <c r="AH27" s="10">
        <f t="shared" si="6"/>
        <v>5.456743995214227</v>
      </c>
      <c r="AI27" s="10">
        <f t="shared" si="6"/>
        <v>0.20342624097273146</v>
      </c>
      <c r="AK27" s="26">
        <f t="shared" si="6"/>
        <v>0.038216297662507955</v>
      </c>
      <c r="AL27" s="26">
        <f t="shared" si="6"/>
        <v>0.004546122570829435</v>
      </c>
      <c r="AN27" s="26">
        <f t="shared" si="6"/>
        <v>0.0645986518597613</v>
      </c>
      <c r="AO27" s="26">
        <f t="shared" si="6"/>
        <v>0.006141293799882221</v>
      </c>
      <c r="AQ27" s="2"/>
      <c r="AR27" s="2"/>
      <c r="AT27" s="2"/>
      <c r="AU27" s="2"/>
      <c r="AV27" s="2"/>
      <c r="AW27" s="2"/>
      <c r="AX27" s="2"/>
    </row>
    <row r="28" spans="21:26" ht="12.75">
      <c r="U28" s="14"/>
      <c r="V28" s="14"/>
      <c r="W28" s="14"/>
      <c r="X28" s="14"/>
      <c r="Y28" s="14"/>
      <c r="Z28" s="14"/>
    </row>
    <row r="29" spans="21:26" ht="12.75">
      <c r="U29" s="14"/>
      <c r="V29" s="14"/>
      <c r="W29" s="14"/>
      <c r="X29" s="14"/>
      <c r="Y29" s="14"/>
      <c r="Z29" s="14"/>
    </row>
    <row r="31" spans="12:15" ht="12.75">
      <c r="L31" s="14"/>
      <c r="M31" s="14"/>
      <c r="N31" s="14"/>
      <c r="O31" s="14"/>
    </row>
    <row r="32" spans="7:15" ht="12.75">
      <c r="G32" s="21">
        <f>SUM(G15:K15)</f>
        <v>100</v>
      </c>
      <c r="L32" s="14"/>
      <c r="M32" s="14"/>
      <c r="N32" s="14"/>
      <c r="O32" s="14"/>
    </row>
    <row r="33" spans="12:15" ht="12.75">
      <c r="L33" s="14"/>
      <c r="M33" s="14"/>
      <c r="N33" s="28"/>
      <c r="O33" s="14"/>
    </row>
    <row r="34" spans="12:15" ht="12.75">
      <c r="L34" s="14"/>
      <c r="M34" s="14"/>
      <c r="N34" s="28"/>
      <c r="O34" s="14"/>
    </row>
    <row r="35" spans="12:15" ht="12.75">
      <c r="L35" s="14"/>
      <c r="M35" s="14"/>
      <c r="N35" s="28"/>
      <c r="O35" s="14"/>
    </row>
    <row r="36" spans="12:15" ht="12.75">
      <c r="L36" s="14"/>
      <c r="M36" s="14"/>
      <c r="N36" s="28"/>
      <c r="O36" s="14"/>
    </row>
    <row r="37" spans="12:15" ht="12.75">
      <c r="L37" s="14"/>
      <c r="M37" s="14"/>
      <c r="N37" s="28"/>
      <c r="O37" s="14"/>
    </row>
    <row r="38" spans="12:15" ht="12.75">
      <c r="L38" s="14"/>
      <c r="M38" s="14"/>
      <c r="N38" s="14"/>
      <c r="O38" s="14"/>
    </row>
    <row r="39" spans="12:15" ht="12.75">
      <c r="L39" s="14"/>
      <c r="M39" s="14"/>
      <c r="N39" s="14"/>
      <c r="O3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Sutton</dc:creator>
  <cp:keywords/>
  <dc:description/>
  <cp:lastModifiedBy>Hemalatha Bhaskaran</cp:lastModifiedBy>
  <dcterms:created xsi:type="dcterms:W3CDTF">2005-11-05T18:39:14Z</dcterms:created>
  <dcterms:modified xsi:type="dcterms:W3CDTF">2014-07-23T16:17:57Z</dcterms:modified>
  <cp:category/>
  <cp:version/>
  <cp:contentType/>
  <cp:contentStatus/>
</cp:coreProperties>
</file>